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第５号別紙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<sst xmlns="http://schemas.openxmlformats.org/spreadsheetml/2006/main" count="138" uniqueCount="70">
  <si>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非常勤賃金</t>
  </si>
  <si>
    <t>法定福利費（共済退職掛金等）</t>
  </si>
  <si>
    <t>計</t>
  </si>
  <si>
    <t>報酬内訳</t>
  </si>
  <si>
    <t>職員基本給（俸給）内訳</t>
  </si>
  <si>
    <t>職員諸手当内訳</t>
  </si>
  <si>
    <t>備　考</t>
  </si>
  <si>
    <t>金　額</t>
  </si>
  <si>
    <t>人　数</t>
  </si>
  <si>
    <t>区　分</t>
  </si>
  <si>
    <t>年　額</t>
  </si>
  <si>
    <t>※必要に応じて行を追加してください。</t>
  </si>
  <si>
    <t>保育園医報酬</t>
  </si>
  <si>
    <t>受診者３００名で積算</t>
  </si>
  <si>
    <t>保育園歯科医報酬</t>
  </si>
  <si>
    <t>受診者１５０名で積算</t>
  </si>
  <si>
    <t>園長</t>
  </si>
  <si>
    <t>主任</t>
  </si>
  <si>
    <t>経験年数２０年として積算</t>
  </si>
  <si>
    <t>保育士（経験者）</t>
  </si>
  <si>
    <t>経験年数５年として積算</t>
  </si>
  <si>
    <t>保育士（新卒）</t>
  </si>
  <si>
    <t>調理員</t>
  </si>
  <si>
    <t>通勤手当</t>
  </si>
  <si>
    <t>通勤距離３ｋｍで積算</t>
  </si>
  <si>
    <t>管理職手当</t>
  </si>
  <si>
    <t>扶養手当</t>
  </si>
  <si>
    <t>地域手当</t>
  </si>
  <si>
    <t>１０％で積算</t>
  </si>
  <si>
    <t>住居手当</t>
  </si>
  <si>
    <t>時間外勤務手当</t>
  </si>
  <si>
    <t>年間３０時間で積算</t>
  </si>
  <si>
    <t>特殊勤務手当</t>
  </si>
  <si>
    <t>賞与</t>
  </si>
  <si>
    <t>４．４５月で積算</t>
  </si>
  <si>
    <t>非常勤保育士</t>
  </si>
  <si>
    <t>一時、休日対応（週３６ｈ）</t>
  </si>
  <si>
    <t>一時、休日対応（週２０ｈ）</t>
  </si>
  <si>
    <t>クラス担当（週３６ｈ）</t>
  </si>
  <si>
    <t>午前パート保育士</t>
  </si>
  <si>
    <t>延長対応３ｈ</t>
  </si>
  <si>
    <t>午後パート保育士</t>
  </si>
  <si>
    <t>延長対応４ｈ</t>
  </si>
  <si>
    <t>非常勤業務員</t>
  </si>
  <si>
    <t>共済掛金</t>
  </si>
  <si>
    <t>基本給・賞与の15％で積算</t>
  </si>
  <si>
    <t>退職共済掛金</t>
  </si>
  <si>
    <t>基本給の１４％で積算</t>
  </si>
  <si>
    <t>非常勤社会保険料</t>
  </si>
  <si>
    <t>該当者の賃金の１１％</t>
  </si>
  <si>
    <t>法人名</t>
  </si>
  <si>
    <t>役員報酬</t>
  </si>
  <si>
    <t>協力医報酬</t>
  </si>
  <si>
    <t>管理者</t>
  </si>
  <si>
    <t>相談支援担当者</t>
  </si>
  <si>
    <t>支援員</t>
  </si>
  <si>
    <t>その他報酬（具体的に）</t>
  </si>
  <si>
    <t>その他職員（具体的に）</t>
  </si>
  <si>
    <t>その他手当て（具体的に）</t>
  </si>
  <si>
    <t>備　考（資格、経験年数等）</t>
  </si>
  <si>
    <t>非常勤支援員</t>
  </si>
  <si>
    <t>その他非常勤</t>
  </si>
  <si>
    <t>午前（午後）パート</t>
  </si>
  <si>
    <t>その他法定福利費</t>
  </si>
  <si>
    <t>人件費　合計</t>
  </si>
  <si>
    <t>円</t>
  </si>
  <si>
    <t>様式第５号　別紙</t>
  </si>
  <si>
    <t>人件費積算内訳書（平成３１年度分）</t>
  </si>
  <si>
    <t>人件費積算内訳書（2019年度分）</t>
  </si>
  <si>
    <t>団体名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</si>
</sst>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9525</xdr:rowOff>
    </xdr:from>
    <xdr:to>
      <xdr:col>5</xdr:col>
      <xdr:colOff>2028825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410200" y="485775"/>
          <a:ext cx="1657350" cy="447675"/>
        </a:xfrm>
        <a:prstGeom prst="wedgeRectCallout">
          <a:avLst>
            <a:gd name="adj1" fmla="val -27097"/>
            <a:gd name="adj2" fmla="val 102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積算根拠とした事項等を記入してください。</a:t>
          </a:r>
        </a:p>
      </xdr:txBody>
    </xdr:sp>
    <xdr:clientData/>
  </xdr:twoCellAnchor>
  <xdr:twoCellAnchor>
    <xdr:from>
      <xdr:col>1</xdr:col>
      <xdr:colOff>1638300</xdr:colOff>
      <xdr:row>19</xdr:row>
      <xdr:rowOff>142875</xdr:rowOff>
    </xdr:from>
    <xdr:to>
      <xdr:col>5</xdr:col>
      <xdr:colOff>409575</xdr:colOff>
      <xdr:row>22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895475" y="3581400"/>
          <a:ext cx="3552825" cy="333375"/>
        </a:xfrm>
        <a:prstGeom prst="wedgeRectCallout">
          <a:avLst>
            <a:gd name="adj1" fmla="val -49467"/>
            <a:gd name="adj2" fmla="val -36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区分は、積算の根拠とした職種を記載してください。</a:t>
          </a:r>
        </a:p>
      </xdr:txBody>
    </xdr:sp>
    <xdr:clientData/>
  </xdr:twoCellAnchor>
  <xdr:twoCellAnchor>
    <xdr:from>
      <xdr:col>1</xdr:col>
      <xdr:colOff>1562100</xdr:colOff>
      <xdr:row>31</xdr:row>
      <xdr:rowOff>142875</xdr:rowOff>
    </xdr:from>
    <xdr:to>
      <xdr:col>5</xdr:col>
      <xdr:colOff>990600</xdr:colOff>
      <xdr:row>34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819275" y="5562600"/>
          <a:ext cx="4210050" cy="361950"/>
        </a:xfrm>
        <a:prstGeom prst="wedgeRectCallout">
          <a:avLst>
            <a:gd name="adj1" fmla="val -48291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手当の区分は、想定できる範囲内で細分化して記載してください。</a:t>
          </a:r>
        </a:p>
      </xdr:txBody>
    </xdr:sp>
    <xdr:clientData/>
  </xdr:twoCellAnchor>
  <xdr:twoCellAnchor>
    <xdr:from>
      <xdr:col>2</xdr:col>
      <xdr:colOff>257175</xdr:colOff>
      <xdr:row>10</xdr:row>
      <xdr:rowOff>0</xdr:rowOff>
    </xdr:from>
    <xdr:to>
      <xdr:col>4</xdr:col>
      <xdr:colOff>790575</xdr:colOff>
      <xdr:row>12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95525" y="1933575"/>
          <a:ext cx="2276475" cy="447675"/>
        </a:xfrm>
        <a:prstGeom prst="wedgeRectCallout">
          <a:avLst>
            <a:gd name="adj1" fmla="val 36611"/>
            <a:gd name="adj2" fmla="val -91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この金額が様式第５号と合うように（以下の項目についても同じ）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9</xdr:row>
      <xdr:rowOff>95250</xdr:rowOff>
    </xdr:from>
    <xdr:to>
      <xdr:col>4</xdr:col>
      <xdr:colOff>904875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00275" y="1857375"/>
          <a:ext cx="2276475" cy="390525"/>
        </a:xfrm>
        <a:prstGeom prst="wedgeRectCallout">
          <a:avLst>
            <a:gd name="adj1" fmla="val 36611"/>
            <a:gd name="adj2" fmla="val -91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この金額が様式第５号と合うように（以下の項目についても同じ）</a:t>
          </a:r>
        </a:p>
      </xdr:txBody>
    </xdr:sp>
    <xdr:clientData/>
  </xdr:twoCellAnchor>
  <xdr:twoCellAnchor>
    <xdr:from>
      <xdr:col>5</xdr:col>
      <xdr:colOff>85725</xdr:colOff>
      <xdr:row>1</xdr:row>
      <xdr:rowOff>152400</xdr:rowOff>
    </xdr:from>
    <xdr:to>
      <xdr:col>5</xdr:col>
      <xdr:colOff>1743075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914900" y="457200"/>
          <a:ext cx="1657350" cy="447675"/>
        </a:xfrm>
        <a:prstGeom prst="wedgeRectCallout">
          <a:avLst>
            <a:gd name="adj1" fmla="val -25287"/>
            <a:gd name="adj2" fmla="val 98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積算根拠とした事項等を記入してください。</a:t>
          </a:r>
        </a:p>
      </xdr:txBody>
    </xdr:sp>
    <xdr:clientData/>
  </xdr:twoCellAnchor>
  <xdr:twoCellAnchor>
    <xdr:from>
      <xdr:col>1</xdr:col>
      <xdr:colOff>923925</xdr:colOff>
      <xdr:row>19</xdr:row>
      <xdr:rowOff>104775</xdr:rowOff>
    </xdr:from>
    <xdr:to>
      <xdr:col>4</xdr:col>
      <xdr:colOff>1162050</xdr:colOff>
      <xdr:row>21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181100" y="3581400"/>
          <a:ext cx="3552825" cy="361950"/>
        </a:xfrm>
        <a:prstGeom prst="wedgeRectCallout">
          <a:avLst>
            <a:gd name="adj1" fmla="val -48393"/>
            <a:gd name="adj2" fmla="val -14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区分は、積算の根拠とした職種を記載してください。人数は採用計画の人数と合わせてください。</a:t>
          </a:r>
        </a:p>
      </xdr:txBody>
    </xdr:sp>
    <xdr:clientData/>
  </xdr:twoCellAnchor>
  <xdr:twoCellAnchor>
    <xdr:from>
      <xdr:col>1</xdr:col>
      <xdr:colOff>923925</xdr:colOff>
      <xdr:row>33</xdr:row>
      <xdr:rowOff>57150</xdr:rowOff>
    </xdr:from>
    <xdr:to>
      <xdr:col>5</xdr:col>
      <xdr:colOff>47625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81100" y="5934075"/>
          <a:ext cx="3695700" cy="400050"/>
        </a:xfrm>
        <a:prstGeom prst="wedgeRectCallout">
          <a:avLst>
            <a:gd name="adj1" fmla="val -48194"/>
            <a:gd name="adj2" fmla="val -154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手当の区分は、想定できる範囲内で細分化して記載してください。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75" zoomScaleSheetLayoutView="75" zoomScalePageLayoutView="0" workbookViewId="0" topLeftCell="A1">
      <selection activeCell="E2" sqref="E2"/>
    </sheetView>
  </sheetViews>
  <sheetFormatPr defaultColWidth="9.00390625" defaultRowHeight="13.5"/>
  <cols>
    <col min="1" max="1" width="3.375" style="1" customWidth="1"/>
    <col min="2" max="2" width="23.375" style="1" customWidth="1"/>
    <col min="3" max="3" width="13.875" style="2" customWidth="1"/>
    <col min="4" max="4" width="9.00390625" style="2" customWidth="1"/>
    <col min="5" max="5" width="16.50390625" style="2" customWidth="1"/>
    <col min="6" max="6" width="30.50390625" style="1" bestFit="1" customWidth="1"/>
    <col min="7" max="16384" width="9.00390625" style="1" customWidth="1"/>
  </cols>
  <sheetData>
    <row r="1" spans="1:6" ht="24" customHeight="1">
      <c r="A1" s="1" t="s">
        <v>66</v>
      </c>
      <c r="E1" s="21" t="s">
        <v>69</v>
      </c>
      <c r="F1" s="20"/>
    </row>
    <row r="3" spans="2:6" ht="20.25" customHeight="1">
      <c r="B3" s="26" t="s">
        <v>68</v>
      </c>
      <c r="C3" s="26"/>
      <c r="D3" s="26"/>
      <c r="E3" s="26"/>
      <c r="F3" s="26"/>
    </row>
    <row r="5" ht="13.5">
      <c r="A5" s="1" t="s">
        <v>3</v>
      </c>
    </row>
    <row r="6" spans="2:6" ht="13.5">
      <c r="B6" s="5" t="s">
        <v>9</v>
      </c>
      <c r="C6" s="6" t="s">
        <v>10</v>
      </c>
      <c r="D6" s="6" t="s">
        <v>8</v>
      </c>
      <c r="E6" s="6" t="s">
        <v>7</v>
      </c>
      <c r="F6" s="5" t="s">
        <v>6</v>
      </c>
    </row>
    <row r="7" spans="2:6" ht="13.5">
      <c r="B7" s="4" t="s">
        <v>51</v>
      </c>
      <c r="C7" s="3"/>
      <c r="D7" s="3"/>
      <c r="E7" s="3"/>
      <c r="F7" s="4"/>
    </row>
    <row r="8" spans="2:6" ht="13.5">
      <c r="B8" s="4" t="s">
        <v>52</v>
      </c>
      <c r="C8" s="3"/>
      <c r="D8" s="3"/>
      <c r="E8" s="3"/>
      <c r="F8" s="4"/>
    </row>
    <row r="9" spans="2:6" ht="13.5">
      <c r="B9" s="22" t="s">
        <v>56</v>
      </c>
      <c r="C9" s="3"/>
      <c r="D9" s="3"/>
      <c r="E9" s="3"/>
      <c r="F9" s="4"/>
    </row>
    <row r="10" spans="2:6" ht="13.5">
      <c r="B10" s="22"/>
      <c r="C10" s="3"/>
      <c r="D10" s="3"/>
      <c r="E10" s="3"/>
      <c r="F10" s="4"/>
    </row>
    <row r="11" spans="2:6" ht="13.5">
      <c r="B11" s="8" t="s">
        <v>2</v>
      </c>
      <c r="C11" s="3"/>
      <c r="D11" s="3"/>
      <c r="E11" s="3"/>
      <c r="F11" s="4"/>
    </row>
    <row r="12" ht="10.5" customHeight="1"/>
    <row r="13" ht="13.5">
      <c r="A13" s="1" t="s">
        <v>4</v>
      </c>
    </row>
    <row r="14" spans="2:6" ht="13.5">
      <c r="B14" s="5" t="s">
        <v>9</v>
      </c>
      <c r="C14" s="6" t="s">
        <v>10</v>
      </c>
      <c r="D14" s="6" t="s">
        <v>8</v>
      </c>
      <c r="E14" s="6" t="s">
        <v>7</v>
      </c>
      <c r="F14" s="5" t="s">
        <v>59</v>
      </c>
    </row>
    <row r="15" spans="2:6" ht="13.5">
      <c r="B15" s="7" t="s">
        <v>53</v>
      </c>
      <c r="C15" s="3"/>
      <c r="D15" s="3"/>
      <c r="E15" s="3"/>
      <c r="F15" s="4"/>
    </row>
    <row r="16" spans="2:6" ht="13.5">
      <c r="B16" s="7" t="s">
        <v>54</v>
      </c>
      <c r="C16" s="3"/>
      <c r="D16" s="3"/>
      <c r="E16" s="3"/>
      <c r="F16" s="4"/>
    </row>
    <row r="17" spans="2:6" ht="13.5">
      <c r="B17" s="7" t="s">
        <v>55</v>
      </c>
      <c r="C17" s="3"/>
      <c r="D17" s="3"/>
      <c r="E17" s="3"/>
      <c r="F17" s="4"/>
    </row>
    <row r="18" spans="2:6" ht="13.5">
      <c r="B18" s="7" t="s">
        <v>57</v>
      </c>
      <c r="C18" s="3"/>
      <c r="D18" s="3"/>
      <c r="E18" s="3"/>
      <c r="F18" s="4"/>
    </row>
    <row r="19" spans="2:6" ht="13.5">
      <c r="B19" s="7"/>
      <c r="C19" s="3"/>
      <c r="D19" s="3"/>
      <c r="E19" s="3"/>
      <c r="F19" s="4"/>
    </row>
    <row r="20" spans="2:6" ht="13.5">
      <c r="B20" s="8" t="s">
        <v>2</v>
      </c>
      <c r="C20" s="3"/>
      <c r="D20" s="3"/>
      <c r="E20" s="3"/>
      <c r="F20" s="4"/>
    </row>
    <row r="22" ht="7.5" customHeight="1"/>
    <row r="23" ht="13.5">
      <c r="A23" s="1" t="s">
        <v>5</v>
      </c>
    </row>
    <row r="24" spans="2:6" ht="13.5">
      <c r="B24" s="5" t="s">
        <v>9</v>
      </c>
      <c r="C24" s="6" t="s">
        <v>10</v>
      </c>
      <c r="D24" s="6" t="s">
        <v>8</v>
      </c>
      <c r="E24" s="6" t="s">
        <v>7</v>
      </c>
      <c r="F24" s="5" t="s">
        <v>6</v>
      </c>
    </row>
    <row r="25" spans="2:6" ht="13.5">
      <c r="B25" s="19" t="s">
        <v>23</v>
      </c>
      <c r="C25" s="3"/>
      <c r="D25" s="3"/>
      <c r="E25" s="3"/>
      <c r="F25" s="4"/>
    </row>
    <row r="26" spans="2:6" ht="13.5">
      <c r="B26" s="19" t="s">
        <v>25</v>
      </c>
      <c r="C26" s="3"/>
      <c r="D26" s="3"/>
      <c r="E26" s="3"/>
      <c r="F26" s="4"/>
    </row>
    <row r="27" spans="2:6" ht="13.5">
      <c r="B27" s="19" t="s">
        <v>30</v>
      </c>
      <c r="C27" s="3"/>
      <c r="D27" s="3"/>
      <c r="E27" s="3"/>
      <c r="F27" s="4"/>
    </row>
    <row r="28" spans="2:6" ht="13.5">
      <c r="B28" s="19" t="s">
        <v>32</v>
      </c>
      <c r="C28" s="3"/>
      <c r="D28" s="3"/>
      <c r="E28" s="3"/>
      <c r="F28" s="4"/>
    </row>
    <row r="29" spans="2:6" ht="13.5">
      <c r="B29" s="19" t="s">
        <v>33</v>
      </c>
      <c r="C29" s="3"/>
      <c r="D29" s="3"/>
      <c r="E29" s="3"/>
      <c r="F29" s="4"/>
    </row>
    <row r="30" spans="2:6" ht="13.5">
      <c r="B30" s="19" t="s">
        <v>58</v>
      </c>
      <c r="C30" s="3"/>
      <c r="D30" s="3"/>
      <c r="E30" s="3"/>
      <c r="F30" s="4"/>
    </row>
    <row r="31" spans="2:6" ht="13.5">
      <c r="B31" s="7"/>
      <c r="C31" s="3"/>
      <c r="D31" s="3"/>
      <c r="E31" s="3"/>
      <c r="F31" s="4"/>
    </row>
    <row r="32" spans="2:6" ht="13.5">
      <c r="B32" s="8" t="s">
        <v>2</v>
      </c>
      <c r="C32" s="3"/>
      <c r="D32" s="3"/>
      <c r="E32" s="3"/>
      <c r="F32" s="4"/>
    </row>
    <row r="34" ht="7.5" customHeight="1"/>
    <row r="35" ht="13.5">
      <c r="A35" s="1" t="s">
        <v>0</v>
      </c>
    </row>
    <row r="36" spans="2:6" ht="13.5">
      <c r="B36" s="5" t="s">
        <v>9</v>
      </c>
      <c r="C36" s="6" t="s">
        <v>10</v>
      </c>
      <c r="D36" s="6" t="s">
        <v>8</v>
      </c>
      <c r="E36" s="6" t="s">
        <v>7</v>
      </c>
      <c r="F36" s="5" t="s">
        <v>6</v>
      </c>
    </row>
    <row r="37" spans="2:6" ht="13.5">
      <c r="B37" s="12" t="s">
        <v>60</v>
      </c>
      <c r="C37" s="3"/>
      <c r="D37" s="3"/>
      <c r="E37" s="3"/>
      <c r="F37" s="4"/>
    </row>
    <row r="38" spans="2:6" ht="13.5">
      <c r="B38" s="12" t="s">
        <v>62</v>
      </c>
      <c r="C38" s="3"/>
      <c r="D38" s="3"/>
      <c r="E38" s="3"/>
      <c r="F38" s="4"/>
    </row>
    <row r="39" spans="2:6" ht="13.5">
      <c r="B39" s="12" t="s">
        <v>61</v>
      </c>
      <c r="C39" s="3"/>
      <c r="D39" s="3"/>
      <c r="E39" s="3"/>
      <c r="F39" s="4"/>
    </row>
    <row r="40" spans="2:6" ht="13.5">
      <c r="B40" s="12"/>
      <c r="C40" s="3"/>
      <c r="D40" s="3"/>
      <c r="E40" s="3"/>
      <c r="F40" s="4"/>
    </row>
    <row r="41" spans="2:6" ht="13.5">
      <c r="B41" s="8" t="s">
        <v>2</v>
      </c>
      <c r="C41" s="3"/>
      <c r="D41" s="3"/>
      <c r="E41" s="3"/>
      <c r="F41" s="4"/>
    </row>
    <row r="43" ht="7.5" customHeight="1"/>
    <row r="44" ht="13.5">
      <c r="A44" s="1" t="s">
        <v>1</v>
      </c>
    </row>
    <row r="45" spans="2:6" ht="13.5">
      <c r="B45" s="5" t="s">
        <v>9</v>
      </c>
      <c r="C45" s="6" t="s">
        <v>10</v>
      </c>
      <c r="D45" s="6" t="s">
        <v>8</v>
      </c>
      <c r="E45" s="6" t="s">
        <v>7</v>
      </c>
      <c r="F45" s="5" t="s">
        <v>6</v>
      </c>
    </row>
    <row r="46" spans="2:6" ht="13.5">
      <c r="B46" s="12" t="s">
        <v>48</v>
      </c>
      <c r="C46" s="3"/>
      <c r="D46" s="3"/>
      <c r="E46" s="3"/>
      <c r="F46" s="4"/>
    </row>
    <row r="47" spans="2:6" ht="13.5">
      <c r="B47" s="4" t="s">
        <v>63</v>
      </c>
      <c r="C47" s="3"/>
      <c r="D47" s="3"/>
      <c r="E47" s="3"/>
      <c r="F47" s="4"/>
    </row>
    <row r="48" spans="2:6" ht="13.5">
      <c r="B48" s="4"/>
      <c r="C48" s="3"/>
      <c r="D48" s="3"/>
      <c r="E48" s="3"/>
      <c r="F48" s="4"/>
    </row>
    <row r="49" spans="2:6" ht="13.5">
      <c r="B49" s="8" t="s">
        <v>2</v>
      </c>
      <c r="C49" s="3"/>
      <c r="D49" s="3"/>
      <c r="E49" s="3"/>
      <c r="F49" s="4"/>
    </row>
    <row r="50" spans="2:6" ht="14.25" thickBot="1">
      <c r="B50" s="25"/>
      <c r="C50" s="23"/>
      <c r="D50" s="23"/>
      <c r="E50" s="23"/>
      <c r="F50" s="24"/>
    </row>
    <row r="51" spans="3:6" ht="13.5">
      <c r="C51" s="29" t="s">
        <v>64</v>
      </c>
      <c r="D51" s="29"/>
      <c r="E51" s="27"/>
      <c r="F51" s="24"/>
    </row>
    <row r="52" spans="3:6" ht="14.25" thickBot="1">
      <c r="C52" s="29"/>
      <c r="D52" s="29"/>
      <c r="E52" s="28"/>
      <c r="F52" s="24" t="s">
        <v>65</v>
      </c>
    </row>
    <row r="53" spans="2:6" ht="13.5">
      <c r="B53" s="25"/>
      <c r="C53" s="23"/>
      <c r="D53" s="23"/>
      <c r="E53" s="23"/>
      <c r="F53" s="24"/>
    </row>
    <row r="55" ht="13.5">
      <c r="B55" s="1" t="s">
        <v>11</v>
      </c>
    </row>
  </sheetData>
  <sheetProtection/>
  <mergeCells count="3">
    <mergeCell ref="B3:F3"/>
    <mergeCell ref="E51:E52"/>
    <mergeCell ref="C51:D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SheetLayoutView="75" zoomScalePageLayoutView="0" workbookViewId="0" topLeftCell="A22">
      <selection activeCell="D11" sqref="D11"/>
    </sheetView>
  </sheetViews>
  <sheetFormatPr defaultColWidth="9.00390625" defaultRowHeight="13.5"/>
  <cols>
    <col min="1" max="1" width="3.375" style="9" customWidth="1"/>
    <col min="2" max="2" width="20.625" style="9" customWidth="1"/>
    <col min="3" max="3" width="13.875" style="10" customWidth="1"/>
    <col min="4" max="4" width="9.00390625" style="10" customWidth="1"/>
    <col min="5" max="5" width="16.50390625" style="10" customWidth="1"/>
    <col min="6" max="6" width="23.50390625" style="9" customWidth="1"/>
    <col min="7" max="16384" width="9.00390625" style="9" customWidth="1"/>
  </cols>
  <sheetData>
    <row r="1" spans="1:6" ht="24" customHeight="1">
      <c r="A1" s="9" t="s">
        <v>66</v>
      </c>
      <c r="E1" s="11" t="s">
        <v>50</v>
      </c>
      <c r="F1" s="12"/>
    </row>
    <row r="3" spans="2:6" ht="20.25" customHeight="1">
      <c r="B3" s="30" t="s">
        <v>67</v>
      </c>
      <c r="C3" s="30"/>
      <c r="D3" s="30"/>
      <c r="E3" s="30"/>
      <c r="F3" s="30"/>
    </row>
    <row r="5" ht="13.5">
      <c r="A5" s="9" t="s">
        <v>3</v>
      </c>
    </row>
    <row r="6" spans="2:6" ht="13.5">
      <c r="B6" s="13" t="s">
        <v>9</v>
      </c>
      <c r="C6" s="14" t="s">
        <v>10</v>
      </c>
      <c r="D6" s="14" t="s">
        <v>8</v>
      </c>
      <c r="E6" s="14" t="s">
        <v>7</v>
      </c>
      <c r="F6" s="13" t="s">
        <v>6</v>
      </c>
    </row>
    <row r="7" spans="2:6" ht="13.5">
      <c r="B7" s="15" t="s">
        <v>12</v>
      </c>
      <c r="C7" s="16">
        <v>451000</v>
      </c>
      <c r="D7" s="16">
        <v>1</v>
      </c>
      <c r="E7" s="16">
        <v>451000</v>
      </c>
      <c r="F7" s="15" t="s">
        <v>13</v>
      </c>
    </row>
    <row r="8" spans="2:6" ht="13.5">
      <c r="B8" s="15" t="s">
        <v>14</v>
      </c>
      <c r="C8" s="16">
        <v>340000</v>
      </c>
      <c r="D8" s="16">
        <v>1</v>
      </c>
      <c r="E8" s="16">
        <v>340000</v>
      </c>
      <c r="F8" s="15" t="s">
        <v>15</v>
      </c>
    </row>
    <row r="9" spans="2:6" ht="13.5">
      <c r="B9" s="13" t="s">
        <v>2</v>
      </c>
      <c r="C9" s="11"/>
      <c r="D9" s="16">
        <v>2</v>
      </c>
      <c r="E9" s="16">
        <f>SUM(E7:E8)</f>
        <v>791000</v>
      </c>
      <c r="F9" s="12"/>
    </row>
    <row r="12" ht="13.5">
      <c r="A12" s="9" t="s">
        <v>4</v>
      </c>
    </row>
    <row r="13" spans="2:6" ht="13.5">
      <c r="B13" s="13" t="s">
        <v>9</v>
      </c>
      <c r="C13" s="14" t="s">
        <v>10</v>
      </c>
      <c r="D13" s="14" t="s">
        <v>8</v>
      </c>
      <c r="E13" s="14" t="s">
        <v>7</v>
      </c>
      <c r="F13" s="13" t="s">
        <v>6</v>
      </c>
    </row>
    <row r="14" spans="2:6" ht="13.5">
      <c r="B14" s="17" t="s">
        <v>16</v>
      </c>
      <c r="C14" s="16">
        <v>4200000</v>
      </c>
      <c r="D14" s="16">
        <v>1</v>
      </c>
      <c r="E14" s="16">
        <f>C14*D14</f>
        <v>4200000</v>
      </c>
      <c r="F14" s="15"/>
    </row>
    <row r="15" spans="2:6" ht="13.5">
      <c r="B15" s="17" t="s">
        <v>17</v>
      </c>
      <c r="C15" s="16">
        <v>3000000</v>
      </c>
      <c r="D15" s="16">
        <v>1</v>
      </c>
      <c r="E15" s="16">
        <f>C15*D15</f>
        <v>3000000</v>
      </c>
      <c r="F15" s="15" t="s">
        <v>18</v>
      </c>
    </row>
    <row r="16" spans="2:6" ht="13.5">
      <c r="B16" s="17" t="s">
        <v>19</v>
      </c>
      <c r="C16" s="16">
        <v>2400000</v>
      </c>
      <c r="D16" s="16">
        <v>6</v>
      </c>
      <c r="E16" s="16">
        <f>C16*D16</f>
        <v>14400000</v>
      </c>
      <c r="F16" s="15" t="s">
        <v>20</v>
      </c>
    </row>
    <row r="17" spans="2:6" ht="13.5">
      <c r="B17" s="17" t="s">
        <v>21</v>
      </c>
      <c r="C17" s="16">
        <v>1800000</v>
      </c>
      <c r="D17" s="16">
        <v>5</v>
      </c>
      <c r="E17" s="16">
        <f>C17*D17</f>
        <v>9000000</v>
      </c>
      <c r="F17" s="15"/>
    </row>
    <row r="18" spans="2:6" ht="13.5">
      <c r="B18" s="17" t="s">
        <v>22</v>
      </c>
      <c r="C18" s="16">
        <v>1680000</v>
      </c>
      <c r="D18" s="16">
        <v>1</v>
      </c>
      <c r="E18" s="16">
        <f>C18*D18</f>
        <v>1680000</v>
      </c>
      <c r="F18" s="15" t="s">
        <v>20</v>
      </c>
    </row>
    <row r="19" spans="2:6" ht="13.5">
      <c r="B19" s="18" t="s">
        <v>2</v>
      </c>
      <c r="C19" s="11"/>
      <c r="D19" s="16">
        <f>SUM(D14:D18)</f>
        <v>14</v>
      </c>
      <c r="E19" s="16">
        <f>SUM(E14:E18)</f>
        <v>32280000</v>
      </c>
      <c r="F19" s="12"/>
    </row>
    <row r="22" ht="13.5">
      <c r="A22" s="9" t="s">
        <v>5</v>
      </c>
    </row>
    <row r="23" spans="2:6" ht="13.5">
      <c r="B23" s="13" t="s">
        <v>9</v>
      </c>
      <c r="C23" s="14" t="s">
        <v>10</v>
      </c>
      <c r="D23" s="14" t="s">
        <v>8</v>
      </c>
      <c r="E23" s="14" t="s">
        <v>7</v>
      </c>
      <c r="F23" s="13" t="s">
        <v>6</v>
      </c>
    </row>
    <row r="24" spans="2:6" ht="13.5">
      <c r="B24" s="17" t="s">
        <v>23</v>
      </c>
      <c r="C24" s="16">
        <v>28800</v>
      </c>
      <c r="D24" s="16">
        <v>14</v>
      </c>
      <c r="E24" s="16">
        <f>C24*D24</f>
        <v>403200</v>
      </c>
      <c r="F24" s="15" t="s">
        <v>24</v>
      </c>
    </row>
    <row r="25" spans="2:6" ht="13.5">
      <c r="B25" s="17" t="s">
        <v>25</v>
      </c>
      <c r="C25" s="16">
        <f>E14*0.15</f>
        <v>630000</v>
      </c>
      <c r="D25" s="16">
        <v>1</v>
      </c>
      <c r="E25" s="16">
        <f>C25*D25</f>
        <v>630000</v>
      </c>
      <c r="F25" s="15"/>
    </row>
    <row r="26" spans="2:6" ht="13.5">
      <c r="B26" s="17" t="s">
        <v>26</v>
      </c>
      <c r="C26" s="16">
        <v>72000</v>
      </c>
      <c r="D26" s="16">
        <v>5</v>
      </c>
      <c r="E26" s="16">
        <f aca="true" t="shared" si="0" ref="E26:E32">C26*D26</f>
        <v>360000</v>
      </c>
      <c r="F26" s="15"/>
    </row>
    <row r="27" spans="2:6" ht="13.5">
      <c r="B27" s="17" t="s">
        <v>27</v>
      </c>
      <c r="C27" s="16">
        <f>ROUNDDOWN((E19/12+E25/12+E26/12)*0.1,-3)</f>
        <v>277000</v>
      </c>
      <c r="D27" s="16">
        <v>14</v>
      </c>
      <c r="E27" s="16">
        <f t="shared" si="0"/>
        <v>3878000</v>
      </c>
      <c r="F27" s="15" t="s">
        <v>28</v>
      </c>
    </row>
    <row r="28" spans="2:6" ht="13.5">
      <c r="B28" s="17" t="s">
        <v>29</v>
      </c>
      <c r="C28" s="16">
        <v>324000</v>
      </c>
      <c r="D28" s="16">
        <v>5</v>
      </c>
      <c r="E28" s="16">
        <f t="shared" si="0"/>
        <v>1620000</v>
      </c>
      <c r="F28" s="15"/>
    </row>
    <row r="29" spans="2:6" ht="13.5">
      <c r="B29" s="17" t="s">
        <v>30</v>
      </c>
      <c r="C29" s="16">
        <v>60000</v>
      </c>
      <c r="D29" s="16">
        <v>13</v>
      </c>
      <c r="E29" s="16">
        <f t="shared" si="0"/>
        <v>780000</v>
      </c>
      <c r="F29" s="15" t="s">
        <v>31</v>
      </c>
    </row>
    <row r="30" spans="2:6" ht="13.5">
      <c r="B30" s="17" t="s">
        <v>32</v>
      </c>
      <c r="C30" s="16">
        <v>36000</v>
      </c>
      <c r="D30" s="16">
        <v>13</v>
      </c>
      <c r="E30" s="16">
        <f t="shared" si="0"/>
        <v>468000</v>
      </c>
      <c r="F30" s="15"/>
    </row>
    <row r="31" spans="2:6" ht="13.5">
      <c r="B31" s="17" t="s">
        <v>33</v>
      </c>
      <c r="C31" s="16">
        <f>ROUNDDOWN(((E14/12*1.15+E15/12*1.1+E16/12+E17/12+E18/12)*4.45*1.1)/14,-3)</f>
        <v>967000</v>
      </c>
      <c r="D31" s="16">
        <v>14</v>
      </c>
      <c r="E31" s="16">
        <f t="shared" si="0"/>
        <v>13538000</v>
      </c>
      <c r="F31" s="15" t="s">
        <v>34</v>
      </c>
    </row>
    <row r="32" spans="2:6" ht="13.5">
      <c r="B32" s="19"/>
      <c r="C32" s="11"/>
      <c r="D32" s="11"/>
      <c r="E32" s="16">
        <f t="shared" si="0"/>
        <v>0</v>
      </c>
      <c r="F32" s="12"/>
    </row>
    <row r="33" spans="2:6" ht="13.5">
      <c r="B33" s="18" t="s">
        <v>2</v>
      </c>
      <c r="C33" s="11"/>
      <c r="D33" s="11"/>
      <c r="E33" s="16">
        <f>SUM(E24:E32)</f>
        <v>21677200</v>
      </c>
      <c r="F33" s="12"/>
    </row>
    <row r="36" ht="13.5">
      <c r="A36" s="9" t="s">
        <v>0</v>
      </c>
    </row>
    <row r="37" spans="2:6" ht="13.5">
      <c r="B37" s="13" t="s">
        <v>9</v>
      </c>
      <c r="C37" s="14" t="s">
        <v>10</v>
      </c>
      <c r="D37" s="14" t="s">
        <v>8</v>
      </c>
      <c r="E37" s="14" t="s">
        <v>7</v>
      </c>
      <c r="F37" s="13" t="s">
        <v>6</v>
      </c>
    </row>
    <row r="38" spans="2:6" ht="13.5">
      <c r="B38" s="15" t="s">
        <v>35</v>
      </c>
      <c r="C38" s="16">
        <v>2076000</v>
      </c>
      <c r="D38" s="16">
        <v>2</v>
      </c>
      <c r="E38" s="16">
        <f aca="true" t="shared" si="1" ref="E38:E43">C38*D38</f>
        <v>4152000</v>
      </c>
      <c r="F38" s="15" t="s">
        <v>36</v>
      </c>
    </row>
    <row r="39" spans="2:6" ht="13.5">
      <c r="B39" s="15" t="s">
        <v>35</v>
      </c>
      <c r="C39" s="16">
        <v>1000000</v>
      </c>
      <c r="D39" s="16">
        <v>2</v>
      </c>
      <c r="E39" s="16">
        <f t="shared" si="1"/>
        <v>2000000</v>
      </c>
      <c r="F39" s="15" t="s">
        <v>37</v>
      </c>
    </row>
    <row r="40" spans="2:6" ht="13.5">
      <c r="B40" s="15" t="s">
        <v>35</v>
      </c>
      <c r="C40" s="16">
        <v>2076000</v>
      </c>
      <c r="D40" s="16">
        <v>1</v>
      </c>
      <c r="E40" s="16">
        <f t="shared" si="1"/>
        <v>2076000</v>
      </c>
      <c r="F40" s="15" t="s">
        <v>38</v>
      </c>
    </row>
    <row r="41" spans="2:6" ht="13.5">
      <c r="B41" s="15" t="s">
        <v>39</v>
      </c>
      <c r="C41" s="16">
        <v>840000</v>
      </c>
      <c r="D41" s="16">
        <v>2</v>
      </c>
      <c r="E41" s="16">
        <f t="shared" si="1"/>
        <v>1680000</v>
      </c>
      <c r="F41" s="15" t="s">
        <v>40</v>
      </c>
    </row>
    <row r="42" spans="2:6" ht="13.5">
      <c r="B42" s="15" t="s">
        <v>41</v>
      </c>
      <c r="C42" s="16">
        <v>1104000</v>
      </c>
      <c r="D42" s="16">
        <v>2</v>
      </c>
      <c r="E42" s="16">
        <f t="shared" si="1"/>
        <v>2208000</v>
      </c>
      <c r="F42" s="15" t="s">
        <v>42</v>
      </c>
    </row>
    <row r="43" spans="2:6" ht="13.5">
      <c r="B43" s="15" t="s">
        <v>43</v>
      </c>
      <c r="C43" s="16">
        <v>1596000</v>
      </c>
      <c r="D43" s="16">
        <v>2</v>
      </c>
      <c r="E43" s="16">
        <f t="shared" si="1"/>
        <v>3192000</v>
      </c>
      <c r="F43" s="15"/>
    </row>
    <row r="44" spans="2:6" ht="13.5">
      <c r="B44" s="18" t="s">
        <v>2</v>
      </c>
      <c r="C44" s="16"/>
      <c r="D44" s="16"/>
      <c r="E44" s="16">
        <f>SUM(E38:E43)</f>
        <v>15308000</v>
      </c>
      <c r="F44" s="15"/>
    </row>
    <row r="47" ht="13.5">
      <c r="A47" s="9" t="s">
        <v>1</v>
      </c>
    </row>
    <row r="48" spans="2:6" ht="13.5">
      <c r="B48" s="13" t="s">
        <v>9</v>
      </c>
      <c r="C48" s="14" t="s">
        <v>10</v>
      </c>
      <c r="D48" s="14" t="s">
        <v>8</v>
      </c>
      <c r="E48" s="14" t="s">
        <v>7</v>
      </c>
      <c r="F48" s="13" t="s">
        <v>6</v>
      </c>
    </row>
    <row r="49" spans="2:6" ht="13.5">
      <c r="B49" s="15" t="s">
        <v>44</v>
      </c>
      <c r="C49" s="16">
        <f>ROUNDDOWN(((E19+E31)*0.15)/14,-3)</f>
        <v>490000</v>
      </c>
      <c r="D49" s="16">
        <v>14</v>
      </c>
      <c r="E49" s="16">
        <f>C49*D49</f>
        <v>6860000</v>
      </c>
      <c r="F49" s="15" t="s">
        <v>45</v>
      </c>
    </row>
    <row r="50" spans="2:6" ht="13.5">
      <c r="B50" s="15" t="s">
        <v>46</v>
      </c>
      <c r="C50" s="16">
        <f>ROUNDDOWN(E33*0.14/12,-3)</f>
        <v>252000</v>
      </c>
      <c r="D50" s="16">
        <v>14</v>
      </c>
      <c r="E50" s="16">
        <f>C50*D50</f>
        <v>3528000</v>
      </c>
      <c r="F50" s="15" t="s">
        <v>47</v>
      </c>
    </row>
    <row r="51" spans="2:6" ht="13.5">
      <c r="B51" s="15" t="s">
        <v>48</v>
      </c>
      <c r="C51" s="16"/>
      <c r="D51" s="16"/>
      <c r="E51" s="16">
        <f>ROUNDDOWN((E38+E40+E43)*0.11,-3)</f>
        <v>1036000</v>
      </c>
      <c r="F51" s="15" t="s">
        <v>49</v>
      </c>
    </row>
    <row r="52" spans="2:6" ht="13.5">
      <c r="B52" s="15"/>
      <c r="C52" s="16"/>
      <c r="D52" s="16"/>
      <c r="E52" s="16">
        <f>C52*D52</f>
        <v>0</v>
      </c>
      <c r="F52" s="15"/>
    </row>
    <row r="53" spans="2:6" ht="13.5">
      <c r="B53" s="18" t="s">
        <v>2</v>
      </c>
      <c r="C53" s="16"/>
      <c r="D53" s="16"/>
      <c r="E53" s="16">
        <f>SUM(E49:E52)</f>
        <v>11424000</v>
      </c>
      <c r="F53" s="15"/>
    </row>
  </sheetData>
  <sheetProtection/>
  <mergeCells count="1">
    <mergeCell ref="B3:F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H25028</dc:creator>
  <cp:keywords/>
  <dc:description/>
  <cp:lastModifiedBy>Administrator</cp:lastModifiedBy>
  <cp:lastPrinted>2018-07-27T02:31:41Z</cp:lastPrinted>
  <dcterms:modified xsi:type="dcterms:W3CDTF">2018-08-31T09:41:34Z</dcterms:modified>
  <cp:category/>
  <cp:version/>
  <cp:contentType/>
  <cp:contentStatus/>
</cp:coreProperties>
</file>